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510" windowWidth="14940" windowHeight="8910"/>
  </bookViews>
  <sheets>
    <sheet name="Бюджет" sheetId="1" r:id="rId1"/>
    <sheet name="Лист1" sheetId="2" r:id="rId2"/>
  </sheets>
  <definedNames>
    <definedName name="APPT" localSheetId="0">Бюджет!#REF!</definedName>
    <definedName name="FIO" localSheetId="0">Бюджет!#REF!</definedName>
    <definedName name="LAST_CELL" localSheetId="0">Бюджет!#REF!</definedName>
    <definedName name="SIGN" localSheetId="0">Бюджет!#REF!</definedName>
    <definedName name="_xlnm.Print_Area" localSheetId="0">Бюджет!$A$1:$F$47</definedName>
  </definedNames>
  <calcPr calcId="145621"/>
</workbook>
</file>

<file path=xl/calcChain.xml><?xml version="1.0" encoding="utf-8"?>
<calcChain xmlns="http://schemas.openxmlformats.org/spreadsheetml/2006/main">
  <c r="D46" i="1" l="1"/>
  <c r="E38" i="1"/>
  <c r="D34" i="1"/>
  <c r="D9" i="1"/>
  <c r="E34" i="1"/>
  <c r="F43" i="1"/>
  <c r="E22" i="1" l="1"/>
  <c r="G40" i="1" l="1"/>
  <c r="E47" i="1" l="1"/>
  <c r="E13" i="1"/>
  <c r="D26" i="1"/>
  <c r="D13" i="1"/>
  <c r="F40" i="1"/>
  <c r="F41" i="1"/>
  <c r="F29" i="1"/>
  <c r="F28" i="1"/>
  <c r="F16" i="1"/>
  <c r="F15" i="1"/>
  <c r="E46" i="1"/>
  <c r="F17" i="1"/>
  <c r="F33" i="1"/>
  <c r="F8" i="1"/>
  <c r="F12" i="1"/>
  <c r="F11" i="1"/>
  <c r="E9" i="1"/>
  <c r="D22" i="1" l="1"/>
  <c r="D47" i="1"/>
  <c r="D44" i="1" s="1"/>
  <c r="F32" i="1"/>
  <c r="F13" i="1"/>
  <c r="F26" i="1"/>
  <c r="F38" i="1"/>
  <c r="F9" i="1"/>
  <c r="F25" i="1"/>
  <c r="E44" i="1" l="1"/>
  <c r="G46" i="1"/>
  <c r="F39" i="1" l="1"/>
  <c r="F30" i="1" l="1"/>
  <c r="F37" i="1"/>
  <c r="F47" i="1" s="1"/>
  <c r="F21" i="1" l="1"/>
  <c r="F20" i="1"/>
  <c r="F18" i="1" l="1"/>
  <c r="F19" i="1"/>
  <c r="F31" i="1" l="1"/>
  <c r="F24" i="1" l="1"/>
  <c r="F36" i="1"/>
  <c r="F34" i="1" s="1"/>
  <c r="F46" i="1" l="1"/>
  <c r="F44" i="1" s="1"/>
  <c r="F22" i="1"/>
</calcChain>
</file>

<file path=xl/sharedStrings.xml><?xml version="1.0" encoding="utf-8"?>
<sst xmlns="http://schemas.openxmlformats.org/spreadsheetml/2006/main" count="127" uniqueCount="81">
  <si>
    <t>КЦСР</t>
  </si>
  <si>
    <t>Наименование КЦСР</t>
  </si>
  <si>
    <t>9210142030</t>
  </si>
  <si>
    <t>Строительство и реконструкция прочих автомобильных дорог общего пользования регионального и межмуниципального значения</t>
  </si>
  <si>
    <t>9210342130</t>
  </si>
  <si>
    <t>9210370603</t>
  </si>
  <si>
    <t>9230342550</t>
  </si>
  <si>
    <t>в том числе:</t>
  </si>
  <si>
    <t xml:space="preserve"> - региональный дорфонд</t>
  </si>
  <si>
    <t xml:space="preserve"> - федеральный дорфонд</t>
  </si>
  <si>
    <t>9210370604</t>
  </si>
  <si>
    <t>1</t>
  </si>
  <si>
    <t>2</t>
  </si>
  <si>
    <t>КВР</t>
  </si>
  <si>
    <t xml:space="preserve"> - средства областного дорфонда</t>
  </si>
  <si>
    <t xml:space="preserve"> - средства федерального дорфонда</t>
  </si>
  <si>
    <t>Итого дорожный фонд</t>
  </si>
  <si>
    <t xml:space="preserve">Факт на отчётную дату </t>
  </si>
  <si>
    <t>9210342110</t>
  </si>
  <si>
    <t>Мероприятия по развитию системы дорожного хозяйства Ульяновской области</t>
  </si>
  <si>
    <t>Обеспечение деятельности областного государственного казённого учреждения "Департамент автомобильных дорог Ульяновской области"</t>
  </si>
  <si>
    <t>Субсидии, предоставляемые в целях софинансирования расходных обязательств, возникающих в связи с проектированием, строительством (реконструкцией), капитальным ремонтом, ремонтом и содержанием велосипедных дорожек и велосипедных парковок</t>
  </si>
  <si>
    <t>Субсидии, предоставляемые в целях софинансирования расходных обязательств, возникающих в связи с ремонтом дворовых территорий многоквартирных домов и социальных объектов, проездов к дворовым территориям многоквартирных домов и социальным объектам населённых пунктов, подготовкой проектной документации, строительством, реконструкцией, капитальным ремонтом, ремонтом и содержанием (установкой дорожных знаков и нанесением горизонтальной разметки) автомобильных дорог общего пользования местного значения, мостов и иных искусственных дорожных сооружений на них, в том числе проектированием и строительством (реконструкцией) автомобильных дорог общего пользования местного значения с твёрдым покрытием до сельских населённых пунктов, не имеющих круглогодичной связи с сетью автомобильных дорог общего пользования</t>
  </si>
  <si>
    <t>921R153930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</si>
  <si>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</t>
  </si>
  <si>
    <t>Мероприятия, направленные на совершенствование организации дорожного движения</t>
  </si>
  <si>
    <t>923R254190</t>
  </si>
  <si>
    <t>Внедрение интеллектуальных транспортных систем, а также автоматических пунктов весогабаритного контроля на автомобильных дорогах регионального или межмуниципального значения Ульяновской области</t>
  </si>
  <si>
    <t>93201R5766</t>
  </si>
  <si>
    <t>Обеспечение комплексного развития сельских территорий (субсидии на софинансирование развития сети автомобильных дорог, ведущих к общественно значимым объектам сельских населённых пунктов, объектам производства и переработки сельскохозяйственной продукции)</t>
  </si>
  <si>
    <t>9210153900</t>
  </si>
  <si>
    <t>Иные межбюджетные трансферты на финансовое обеспечение дорожной деятельности</t>
  </si>
  <si>
    <t>923R254182</t>
  </si>
  <si>
    <t>Внедрение автоматизированных и роботизированных технологий организации дорожного движения и контроля за соблюдением правил дорожного движения (осуществление мероприятий, направленных на внедрение интеллектуальных транспортных систем, предусматривающих автоматизацию процессов управления)</t>
  </si>
  <si>
    <t xml:space="preserve">Уточнённый план </t>
  </si>
  <si>
    <t>Финансовое обеспечение мероприятий, направленных на обеспечение сохранности автомобильных дорог общего пользования регионального и межмуниципального значения, повышение уровня безопасности дорожного движения, в том числе приобретение необходимы</t>
  </si>
  <si>
    <t>9240142540</t>
  </si>
  <si>
    <t>923R254181</t>
  </si>
  <si>
    <t>Код цели</t>
  </si>
  <si>
    <t>Ассигнования 2020 год</t>
  </si>
  <si>
    <t>Расход по ЛС</t>
  </si>
  <si>
    <t>Ассигнования 2021 год</t>
  </si>
  <si>
    <t>Ассигнования 2022 год</t>
  </si>
  <si>
    <t>0</t>
  </si>
  <si>
    <t>20-53900-00000-00000</t>
  </si>
  <si>
    <t>20-53930-00000-00000</t>
  </si>
  <si>
    <t>Внедрение автоматизированных и роботизированных технологий организации дорожного движения и контроля за соблюдением правил дорожного движения (финансовое обеспечение расходов на предоставление автономной некоммерческой организации содействия развитию системы мониторинга "Цивилизация" субсидий из областного бюджета Ульяновской области в целях финансового обеспечения её затрат в связи с осуществлением деятельности, направленной на повышение общего уровня общественной безопасности, правопорядка и безопасности среды обитания на территории Ульяновской области, в том числе посредством участия в решении вопросов организации и развития комплексной информационной среды, обеспечивающей прогнозирование, мониторинг, предупреждение и ликвидацию возможных угроз общественной безопасности, а также контроль устранения последствий чрезвычайных ситуаций и правонарушений в рамках повышения уровня безопасности дорожного движения в Ульяновской области)</t>
  </si>
  <si>
    <t>20-54180-00000-00000</t>
  </si>
  <si>
    <t>Финансовое обеспечение мероприятий, направленных на обеспечение сохранности автомобильных дорог общего пользования регионального и межмуниципального значения, повышение уровня безопасности дорожного движения, в том числе приобретение необходимых для этого транспортных средств</t>
  </si>
  <si>
    <t>93201R3720</t>
  </si>
  <si>
    <t>Субсидии на развитие транспортной инфраструктуры на сельских территориях</t>
  </si>
  <si>
    <t>20-53720-06008-00000</t>
  </si>
  <si>
    <t>Итого</t>
  </si>
  <si>
    <t>1100080210</t>
  </si>
  <si>
    <t>Расходы, связанные с исполнением решений, принятых судебными органами</t>
  </si>
  <si>
    <t>9210342100</t>
  </si>
  <si>
    <t>Предоставление субсидии дорожно-строительным организациям, осуществляющим дорожную деятельность на автомобильных дорогах регионального или межмуниципального значения Ульяновской области, на возмещение затрат, связанных с уплатой процентов по кредитам</t>
  </si>
  <si>
    <t>Остаток лимита</t>
  </si>
  <si>
    <t>921015390F</t>
  </si>
  <si>
    <t>Иные межбюджетные трансферты на финансовое обеспечение дорожной деятельности за счёт средств резервного фонда Правительства Российской Федерации</t>
  </si>
  <si>
    <t>921R158560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</si>
  <si>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за счёт средств резервного фонда Правительства Российской Федерации</t>
  </si>
  <si>
    <t>130008019Д</t>
  </si>
  <si>
    <t>130008019К</t>
  </si>
  <si>
    <t xml:space="preserve">Министерство финансов Ульяновской области </t>
  </si>
  <si>
    <t>Резервный фонд Правительства Ульяновской области (финансовое обеспечение расходных обязательств, связанных с осуществлением ремонта подъездных путей к учреждениям здравоохранения (больницам), а также их территорий)*</t>
  </si>
  <si>
    <t>Резервный фонд Правительства Ульяновской области (ремонт автомобильной дороги "Димитровград - Старая Сахча" и подъездных путей к учреждениям здравоохранения)*</t>
  </si>
  <si>
    <t>1100080270</t>
  </si>
  <si>
    <t xml:space="preserve">Погашение кредиторской задолженности </t>
  </si>
  <si>
    <t>921R254181</t>
  </si>
  <si>
    <t>921R254190</t>
  </si>
  <si>
    <t>921R321260</t>
  </si>
  <si>
    <t>Министерство транспорта Ульяновской области</t>
  </si>
  <si>
    <r>
      <t>Финансовое обеспечение дорожной деятельности в рамках реализации национального проекта</t>
    </r>
    <r>
      <rPr>
        <b/>
        <sz val="16"/>
        <color theme="1"/>
        <rFont val="Times New Roman"/>
        <family val="1"/>
        <charset val="204"/>
      </rPr>
      <t xml:space="preserve"> «Безопасные и качественные автомобильные дороги» (далее НП "БКД") фед. проект «Дорожная сеть») </t>
    </r>
  </si>
  <si>
    <r>
      <rPr>
        <b/>
        <sz val="16"/>
        <color theme="1"/>
        <rFont val="Times New Roman"/>
        <family val="1"/>
        <charset val="204"/>
      </rPr>
      <t xml:space="preserve">АНО "Центр организации дорожного движения" </t>
    </r>
    <r>
      <rPr>
        <sz val="16"/>
        <color theme="1"/>
        <rFont val="Times New Roman"/>
        <family val="1"/>
        <charset val="204"/>
      </rPr>
      <t xml:space="preserve">на внедрение автоматизированных и роботизированных технологий организации дорожного движения и контроля за соблюдением правил дорожного движения </t>
    </r>
    <r>
      <rPr>
        <b/>
        <sz val="16"/>
        <color theme="1"/>
        <rFont val="Times New Roman"/>
        <family val="1"/>
        <charset val="204"/>
      </rPr>
      <t xml:space="preserve">("НЦ "БКД", рег.проект "Общесистемные меры") </t>
    </r>
  </si>
  <si>
    <r>
      <t>Внедрение интеллектуальных транспортных систем, а также автоматических пунктов весогабаритного контроля на автомобильных дорогах регионального или межмуниципального значения Ульяновской области</t>
    </r>
    <r>
      <rPr>
        <b/>
        <sz val="16"/>
        <color theme="1"/>
        <rFont val="Times New Roman"/>
        <family val="1"/>
        <charset val="204"/>
      </rPr>
      <t xml:space="preserve">   ("НЦ "БКД", рег.проект "Общесистемные меры") </t>
    </r>
  </si>
  <si>
    <r>
      <t xml:space="preserve">Мероприятия, направленные на совершенствование организации дорожного движения </t>
    </r>
    <r>
      <rPr>
        <b/>
        <sz val="16"/>
        <color theme="1"/>
        <rFont val="Times New Roman"/>
        <family val="1"/>
        <charset val="204"/>
      </rPr>
      <t>("НЦ "БКД",рег.проект "Безопасность дор.движения")</t>
    </r>
  </si>
  <si>
    <t>(тыс.руб.)</t>
  </si>
  <si>
    <t xml:space="preserve">Министр транспорта Ульяновской области </t>
  </si>
  <si>
    <t>Е.А.Лазарев</t>
  </si>
  <si>
    <t>ОТЧЁТ
об использовании в 2020 году бюджетных ассигнований дорожного фонда Ульяновской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</si>
</sst>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#,##0.00000"/>
  </numFmts>
  <fonts count="11" x14ac:knownFonts="1">
    <font>
      <sz val="10"/>
      <name val="Arial"/>
    </font>
    <font>
      <sz val="8"/>
      <name val="Arial Cyr"/>
    </font>
    <font>
      <b/>
      <sz val="8.5"/>
      <name val="MS Sans Serif"/>
      <family val="2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6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0">
    <xf numFmtId="0" fontId="0" fillId="0" borderId="0" xfId="0"/>
    <xf numFmtId="4" fontId="1" fillId="3" borderId="2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left" vertical="center" wrapText="1"/>
    </xf>
    <xf numFmtId="4" fontId="1" fillId="0" borderId="2" xfId="0" applyNumberFormat="1" applyFont="1" applyBorder="1" applyAlignment="1" applyProtection="1">
      <alignment horizontal="right" vertical="center" wrapText="1"/>
    </xf>
    <xf numFmtId="164" fontId="1" fillId="0" borderId="2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center"/>
    </xf>
    <xf numFmtId="49" fontId="3" fillId="0" borderId="4" xfId="0" applyNumberFormat="1" applyFont="1" applyBorder="1" applyAlignment="1" applyProtection="1">
      <alignment horizontal="left"/>
    </xf>
    <xf numFmtId="49" fontId="3" fillId="0" borderId="4" xfId="0" applyNumberFormat="1" applyFont="1" applyBorder="1" applyAlignment="1" applyProtection="1">
      <alignment horizontal="center"/>
    </xf>
    <xf numFmtId="4" fontId="3" fillId="0" borderId="4" xfId="0" applyNumberFormat="1" applyFont="1" applyBorder="1" applyAlignment="1" applyProtection="1">
      <alignment horizontal="right"/>
    </xf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6" fillId="2" borderId="0" xfId="0" applyFont="1" applyFill="1" applyBorder="1" applyAlignment="1" applyProtection="1">
      <alignment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3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0" xfId="0" applyFont="1" applyFill="1" applyAlignment="1">
      <alignment horizontal="center"/>
    </xf>
    <xf numFmtId="49" fontId="6" fillId="2" borderId="1" xfId="0" applyNumberFormat="1" applyFont="1" applyFill="1" applyBorder="1" applyAlignment="1" applyProtection="1">
      <alignment horizontal="left" vertical="center" wrapText="1"/>
    </xf>
    <xf numFmtId="164" fontId="6" fillId="2" borderId="1" xfId="0" applyNumberFormat="1" applyFont="1" applyFill="1" applyBorder="1" applyAlignment="1" applyProtection="1">
      <alignment horizontal="left" vertical="center" wrapText="1"/>
    </xf>
    <xf numFmtId="0" fontId="8" fillId="2" borderId="0" xfId="0" applyFont="1" applyFill="1" applyAlignment="1">
      <alignment horizontal="left"/>
    </xf>
    <xf numFmtId="0" fontId="8" fillId="2" borderId="0" xfId="0" applyFont="1" applyFill="1"/>
    <xf numFmtId="49" fontId="7" fillId="2" borderId="1" xfId="0" applyNumberFormat="1" applyFont="1" applyFill="1" applyBorder="1" applyAlignment="1" applyProtection="1">
      <alignment horizontal="center" vertical="center" wrapText="1"/>
    </xf>
    <xf numFmtId="49" fontId="7" fillId="2" borderId="1" xfId="0" applyNumberFormat="1" applyFont="1" applyFill="1" applyBorder="1" applyAlignment="1" applyProtection="1">
      <alignment horizontal="left" vertical="center" wrapText="1"/>
    </xf>
    <xf numFmtId="49" fontId="10" fillId="2" borderId="1" xfId="0" applyNumberFormat="1" applyFont="1" applyFill="1" applyBorder="1" applyAlignment="1" applyProtection="1">
      <alignment horizontal="center" vertical="center" wrapText="1"/>
    </xf>
    <xf numFmtId="164" fontId="7" fillId="2" borderId="1" xfId="0" applyNumberFormat="1" applyFont="1" applyFill="1" applyBorder="1" applyAlignment="1" applyProtection="1">
      <alignment horizontal="left" vertical="center" wrapText="1"/>
    </xf>
    <xf numFmtId="49" fontId="7" fillId="2" borderId="2" xfId="1" applyNumberFormat="1" applyFont="1" applyFill="1" applyBorder="1" applyAlignment="1" applyProtection="1">
      <alignment horizontal="center" vertical="center" wrapText="1"/>
    </xf>
    <xf numFmtId="49" fontId="7" fillId="2" borderId="5" xfId="1" applyNumberFormat="1" applyFont="1" applyFill="1" applyBorder="1" applyAlignment="1" applyProtection="1">
      <alignment horizontal="left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165" fontId="6" fillId="2" borderId="1" xfId="0" applyNumberFormat="1" applyFont="1" applyFill="1" applyBorder="1" applyAlignment="1" applyProtection="1">
      <alignment horizontal="left" vertical="center" wrapText="1"/>
    </xf>
    <xf numFmtId="0" fontId="5" fillId="2" borderId="0" xfId="0" applyFont="1" applyFill="1" applyAlignment="1">
      <alignment horizontal="left"/>
    </xf>
    <xf numFmtId="0" fontId="5" fillId="2" borderId="0" xfId="0" applyFont="1" applyFill="1"/>
    <xf numFmtId="166" fontId="6" fillId="2" borderId="0" xfId="0" applyNumberFormat="1" applyFont="1" applyFill="1" applyBorder="1" applyAlignment="1" applyProtection="1">
      <alignment horizontal="center" wrapText="1"/>
    </xf>
    <xf numFmtId="166" fontId="6" fillId="2" borderId="0" xfId="0" applyNumberFormat="1" applyFont="1" applyFill="1" applyAlignment="1">
      <alignment horizontal="center"/>
    </xf>
    <xf numFmtId="166" fontId="6" fillId="2" borderId="1" xfId="0" applyNumberFormat="1" applyFont="1" applyFill="1" applyBorder="1" applyAlignment="1" applyProtection="1">
      <alignment horizontal="center" vertical="center" wrapText="1"/>
    </xf>
    <xf numFmtId="166" fontId="7" fillId="2" borderId="1" xfId="0" applyNumberFormat="1" applyFont="1" applyFill="1" applyBorder="1" applyAlignment="1" applyProtection="1">
      <alignment horizontal="center" vertical="center" wrapText="1"/>
    </xf>
    <xf numFmtId="166" fontId="8" fillId="2" borderId="1" xfId="0" applyNumberFormat="1" applyFont="1" applyFill="1" applyBorder="1" applyAlignment="1" applyProtection="1">
      <alignment horizontal="center" vertical="center" wrapText="1"/>
    </xf>
    <xf numFmtId="166" fontId="9" fillId="2" borderId="1" xfId="0" applyNumberFormat="1" applyFont="1" applyFill="1" applyBorder="1" applyAlignment="1" applyProtection="1">
      <alignment horizontal="center" vertical="center" wrapText="1"/>
    </xf>
    <xf numFmtId="166" fontId="7" fillId="2" borderId="6" xfId="0" applyNumberFormat="1" applyFont="1" applyFill="1" applyBorder="1" applyAlignment="1" applyProtection="1">
      <alignment horizontal="center" vertical="center" wrapText="1"/>
    </xf>
    <xf numFmtId="166" fontId="7" fillId="2" borderId="8" xfId="0" applyNumberFormat="1" applyFont="1" applyFill="1" applyBorder="1" applyAlignment="1" applyProtection="1">
      <alignment horizontal="center" vertical="center" wrapText="1"/>
    </xf>
    <xf numFmtId="166" fontId="6" fillId="2" borderId="6" xfId="0" applyNumberFormat="1" applyFont="1" applyFill="1" applyBorder="1" applyAlignment="1" applyProtection="1">
      <alignment horizontal="center" vertical="center" wrapText="1"/>
    </xf>
    <xf numFmtId="166" fontId="9" fillId="2" borderId="2" xfId="0" applyNumberFormat="1" applyFont="1" applyFill="1" applyBorder="1" applyAlignment="1" applyProtection="1">
      <alignment horizontal="center" vertical="center" wrapText="1"/>
    </xf>
    <xf numFmtId="166" fontId="7" fillId="2" borderId="2" xfId="0" applyNumberFormat="1" applyFont="1" applyFill="1" applyBorder="1" applyAlignment="1" applyProtection="1">
      <alignment horizontal="center" vertical="center" wrapText="1"/>
    </xf>
    <xf numFmtId="166" fontId="7" fillId="2" borderId="7" xfId="0" applyNumberFormat="1" applyFont="1" applyFill="1" applyBorder="1" applyAlignment="1" applyProtection="1">
      <alignment horizontal="center" vertical="center" wrapText="1"/>
    </xf>
    <xf numFmtId="166" fontId="7" fillId="2" borderId="1" xfId="1" applyNumberFormat="1" applyFont="1" applyFill="1" applyBorder="1" applyAlignment="1" applyProtection="1">
      <alignment horizontal="center" vertical="center" wrapText="1"/>
    </xf>
    <xf numFmtId="166" fontId="5" fillId="2" borderId="1" xfId="0" applyNumberFormat="1" applyFont="1" applyFill="1" applyBorder="1" applyAlignment="1" applyProtection="1">
      <alignment horizontal="center"/>
    </xf>
    <xf numFmtId="166" fontId="6" fillId="2" borderId="1" xfId="0" applyNumberFormat="1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left"/>
    </xf>
    <xf numFmtId="166" fontId="6" fillId="2" borderId="0" xfId="0" applyNumberFormat="1" applyFont="1" applyFill="1" applyAlignment="1">
      <alignment horizontal="center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166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left"/>
    </xf>
    <xf numFmtId="49" fontId="8" fillId="2" borderId="1" xfId="0" applyNumberFormat="1" applyFont="1" applyFill="1" applyBorder="1" applyAlignment="1" applyProtection="1">
      <alignment horizontal="left" vertical="center" wrapText="1"/>
    </xf>
    <xf numFmtId="49" fontId="5" fillId="2" borderId="9" xfId="0" applyNumberFormat="1" applyFont="1" applyFill="1" applyBorder="1" applyAlignment="1" applyProtection="1">
      <alignment horizontal="center" vertical="center" wrapText="1"/>
    </xf>
    <xf numFmtId="49" fontId="5" fillId="2" borderId="10" xfId="0" applyNumberFormat="1" applyFont="1" applyFill="1" applyBorder="1" applyAlignment="1" applyProtection="1">
      <alignment horizontal="center" vertical="center" wrapText="1"/>
    </xf>
    <xf numFmtId="49" fontId="5" fillId="2" borderId="11" xfId="0" applyNumberFormat="1" applyFont="1" applyFill="1" applyBorder="1" applyAlignment="1" applyProtection="1">
      <alignment horizontal="center" vertical="center" wrapText="1"/>
    </xf>
    <xf numFmtId="49" fontId="9" fillId="2" borderId="1" xfId="0" applyNumberFormat="1" applyFont="1" applyFill="1" applyBorder="1" applyAlignment="1" applyProtection="1">
      <alignment horizontal="left" vertical="center" wrapText="1"/>
    </xf>
    <xf numFmtId="0" fontId="5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G51"/>
  <sheetViews>
    <sheetView showGridLines="0" tabSelected="1" view="pageBreakPreview" zoomScale="75" zoomScaleNormal="100" zoomScaleSheetLayoutView="75" workbookViewId="0">
      <selection activeCell="U13" sqref="U13"/>
    </sheetView>
  </sheetViews>
  <sheetFormatPr defaultColWidth="8.85546875" defaultRowHeight="20.25" x14ac:dyDescent="0.3"/>
  <cols>
    <col min="1" max="1" width="31.7109375" style="12" customWidth="1"/>
    <col min="2" max="2" width="5.5703125" style="12" hidden="1" customWidth="1"/>
    <col min="3" max="3" width="96.5703125" style="12" bestFit="1" customWidth="1"/>
    <col min="4" max="4" width="29.28515625" style="32" bestFit="1" customWidth="1"/>
    <col min="5" max="5" width="28.28515625" style="32" bestFit="1" customWidth="1"/>
    <col min="6" max="6" width="25.85546875" style="32" bestFit="1" customWidth="1"/>
    <col min="7" max="7" width="24.7109375" style="11" hidden="1" customWidth="1"/>
    <col min="8" max="16384" width="8.85546875" style="12"/>
  </cols>
  <sheetData>
    <row r="1" spans="1:7" ht="40.5" customHeight="1" x14ac:dyDescent="0.3">
      <c r="A1" s="59" t="s">
        <v>80</v>
      </c>
      <c r="B1" s="58"/>
      <c r="C1" s="58"/>
      <c r="D1" s="58"/>
      <c r="E1" s="58"/>
      <c r="F1" s="58"/>
    </row>
    <row r="2" spans="1:7" x14ac:dyDescent="0.3">
      <c r="A2" s="58"/>
      <c r="B2" s="58"/>
      <c r="C2" s="58"/>
      <c r="D2" s="58"/>
      <c r="E2" s="58"/>
      <c r="F2" s="58"/>
    </row>
    <row r="3" spans="1:7" x14ac:dyDescent="0.3">
      <c r="C3" s="13"/>
      <c r="D3" s="31"/>
      <c r="E3" s="31"/>
      <c r="F3" s="32" t="s">
        <v>77</v>
      </c>
    </row>
    <row r="4" spans="1:7" ht="19.149999999999999" customHeight="1" x14ac:dyDescent="0.3">
      <c r="A4" s="49" t="s">
        <v>0</v>
      </c>
      <c r="B4" s="49" t="s">
        <v>13</v>
      </c>
      <c r="C4" s="49" t="s">
        <v>1</v>
      </c>
      <c r="D4" s="50" t="s">
        <v>34</v>
      </c>
      <c r="E4" s="50" t="s">
        <v>17</v>
      </c>
      <c r="F4" s="50" t="s">
        <v>57</v>
      </c>
    </row>
    <row r="5" spans="1:7" ht="39" customHeight="1" x14ac:dyDescent="0.3">
      <c r="A5" s="49"/>
      <c r="B5" s="49"/>
      <c r="C5" s="49"/>
      <c r="D5" s="50"/>
      <c r="E5" s="50"/>
      <c r="F5" s="50"/>
    </row>
    <row r="6" spans="1:7" s="16" customFormat="1" x14ac:dyDescent="0.3">
      <c r="A6" s="14" t="s">
        <v>11</v>
      </c>
      <c r="B6" s="14" t="s">
        <v>12</v>
      </c>
      <c r="C6" s="14" t="s">
        <v>12</v>
      </c>
      <c r="D6" s="15">
        <v>3</v>
      </c>
      <c r="E6" s="15">
        <v>4</v>
      </c>
      <c r="F6" s="15">
        <v>5</v>
      </c>
      <c r="G6" s="11"/>
    </row>
    <row r="7" spans="1:7" ht="24" customHeight="1" x14ac:dyDescent="0.3">
      <c r="A7" s="49" t="s">
        <v>72</v>
      </c>
      <c r="B7" s="49"/>
      <c r="C7" s="49"/>
      <c r="D7" s="49"/>
      <c r="E7" s="49"/>
      <c r="F7" s="49"/>
    </row>
    <row r="8" spans="1:7" ht="41.45" customHeight="1" x14ac:dyDescent="0.3">
      <c r="A8" s="14" t="s">
        <v>2</v>
      </c>
      <c r="B8" s="17" t="s">
        <v>3</v>
      </c>
      <c r="C8" s="17" t="s">
        <v>3</v>
      </c>
      <c r="D8" s="33">
        <v>30526.982</v>
      </c>
      <c r="E8" s="34">
        <v>19242.557000000001</v>
      </c>
      <c r="F8" s="33">
        <f>D8-E8</f>
        <v>11284.424999999999</v>
      </c>
    </row>
    <row r="9" spans="1:7" ht="40.5" x14ac:dyDescent="0.3">
      <c r="A9" s="14" t="s">
        <v>30</v>
      </c>
      <c r="B9" s="18"/>
      <c r="C9" s="18" t="s">
        <v>31</v>
      </c>
      <c r="D9" s="33">
        <f>D11+D12</f>
        <v>220000</v>
      </c>
      <c r="E9" s="34">
        <f>E11+E12</f>
        <v>220000</v>
      </c>
      <c r="F9" s="33">
        <f>D9-E9</f>
        <v>0</v>
      </c>
    </row>
    <row r="10" spans="1:7" s="20" customFormat="1" x14ac:dyDescent="0.3">
      <c r="A10" s="53" t="s">
        <v>7</v>
      </c>
      <c r="B10" s="53"/>
      <c r="C10" s="53"/>
      <c r="D10" s="35"/>
      <c r="E10" s="36"/>
      <c r="F10" s="33"/>
      <c r="G10" s="19"/>
    </row>
    <row r="11" spans="1:7" s="20" customFormat="1" x14ac:dyDescent="0.3">
      <c r="A11" s="53" t="s">
        <v>14</v>
      </c>
      <c r="B11" s="53"/>
      <c r="C11" s="53"/>
      <c r="D11" s="35">
        <v>0</v>
      </c>
      <c r="E11" s="36">
        <v>0</v>
      </c>
      <c r="F11" s="35">
        <f>D11-E11</f>
        <v>0</v>
      </c>
      <c r="G11" s="19"/>
    </row>
    <row r="12" spans="1:7" s="20" customFormat="1" x14ac:dyDescent="0.3">
      <c r="A12" s="53" t="s">
        <v>15</v>
      </c>
      <c r="B12" s="53"/>
      <c r="C12" s="53"/>
      <c r="D12" s="35">
        <v>220000</v>
      </c>
      <c r="E12" s="36">
        <v>220000</v>
      </c>
      <c r="F12" s="35">
        <f>D12-E12</f>
        <v>0</v>
      </c>
      <c r="G12" s="19"/>
    </row>
    <row r="13" spans="1:7" ht="60.75" x14ac:dyDescent="0.3">
      <c r="A13" s="17" t="s">
        <v>58</v>
      </c>
      <c r="B13" s="17"/>
      <c r="C13" s="17" t="s">
        <v>59</v>
      </c>
      <c r="D13" s="33">
        <f>D15+D16</f>
        <v>600000</v>
      </c>
      <c r="E13" s="34">
        <f>E15+E16</f>
        <v>600000</v>
      </c>
      <c r="F13" s="33">
        <f>D13-E13</f>
        <v>0</v>
      </c>
    </row>
    <row r="14" spans="1:7" s="20" customFormat="1" x14ac:dyDescent="0.3">
      <c r="A14" s="53" t="s">
        <v>7</v>
      </c>
      <c r="B14" s="53"/>
      <c r="C14" s="53"/>
      <c r="D14" s="35"/>
      <c r="E14" s="36"/>
      <c r="F14" s="33"/>
      <c r="G14" s="19"/>
    </row>
    <row r="15" spans="1:7" s="20" customFormat="1" x14ac:dyDescent="0.3">
      <c r="A15" s="53" t="s">
        <v>14</v>
      </c>
      <c r="B15" s="53"/>
      <c r="C15" s="53"/>
      <c r="D15" s="35">
        <v>0</v>
      </c>
      <c r="E15" s="36">
        <v>0</v>
      </c>
      <c r="F15" s="35">
        <f t="shared" ref="F15:F21" si="0">D15-E15</f>
        <v>0</v>
      </c>
      <c r="G15" s="19"/>
    </row>
    <row r="16" spans="1:7" s="20" customFormat="1" x14ac:dyDescent="0.3">
      <c r="A16" s="53" t="s">
        <v>15</v>
      </c>
      <c r="B16" s="53"/>
      <c r="C16" s="53"/>
      <c r="D16" s="35">
        <v>600000</v>
      </c>
      <c r="E16" s="36">
        <v>600000</v>
      </c>
      <c r="F16" s="35">
        <f t="shared" si="0"/>
        <v>0</v>
      </c>
      <c r="G16" s="19"/>
    </row>
    <row r="17" spans="1:7" ht="84" customHeight="1" x14ac:dyDescent="0.3">
      <c r="A17" s="21" t="s">
        <v>55</v>
      </c>
      <c r="B17" s="22"/>
      <c r="C17" s="22" t="s">
        <v>56</v>
      </c>
      <c r="D17" s="34">
        <v>593.26367000000005</v>
      </c>
      <c r="E17" s="34">
        <v>593.26367000000005</v>
      </c>
      <c r="F17" s="33">
        <f t="shared" si="0"/>
        <v>0</v>
      </c>
    </row>
    <row r="18" spans="1:7" ht="40.9" customHeight="1" x14ac:dyDescent="0.3">
      <c r="A18" s="21" t="s">
        <v>18</v>
      </c>
      <c r="B18" s="23"/>
      <c r="C18" s="22" t="s">
        <v>19</v>
      </c>
      <c r="D18" s="34">
        <v>1903995.05348</v>
      </c>
      <c r="E18" s="34">
        <v>1454967.3549800001</v>
      </c>
      <c r="F18" s="33">
        <f t="shared" si="0"/>
        <v>449027.69849999994</v>
      </c>
    </row>
    <row r="19" spans="1:7" ht="43.15" customHeight="1" x14ac:dyDescent="0.3">
      <c r="A19" s="21" t="s">
        <v>4</v>
      </c>
      <c r="B19" s="23"/>
      <c r="C19" s="22" t="s">
        <v>20</v>
      </c>
      <c r="D19" s="34">
        <v>224364.99466999999</v>
      </c>
      <c r="E19" s="34">
        <v>200074.34907</v>
      </c>
      <c r="F19" s="33">
        <f t="shared" si="0"/>
        <v>24290.645599999989</v>
      </c>
    </row>
    <row r="20" spans="1:7" ht="82.15" customHeight="1" x14ac:dyDescent="0.3">
      <c r="A20" s="21" t="s">
        <v>5</v>
      </c>
      <c r="B20" s="22" t="s">
        <v>21</v>
      </c>
      <c r="C20" s="22" t="s">
        <v>21</v>
      </c>
      <c r="D20" s="34">
        <v>60456.032870000003</v>
      </c>
      <c r="E20" s="34">
        <v>50320.863129999998</v>
      </c>
      <c r="F20" s="33">
        <f t="shared" si="0"/>
        <v>10135.169740000005</v>
      </c>
    </row>
    <row r="21" spans="1:7" ht="282.60000000000002" customHeight="1" x14ac:dyDescent="0.3">
      <c r="A21" s="21" t="s">
        <v>10</v>
      </c>
      <c r="B21" s="24" t="s">
        <v>22</v>
      </c>
      <c r="C21" s="24" t="s">
        <v>22</v>
      </c>
      <c r="D21" s="37">
        <v>1060941.0173299999</v>
      </c>
      <c r="E21" s="38">
        <v>933454.12870999996</v>
      </c>
      <c r="F21" s="39">
        <f t="shared" si="0"/>
        <v>127486.88861999998</v>
      </c>
    </row>
    <row r="22" spans="1:7" ht="81" x14ac:dyDescent="0.3">
      <c r="A22" s="21" t="s">
        <v>23</v>
      </c>
      <c r="B22" s="23"/>
      <c r="C22" s="22" t="s">
        <v>73</v>
      </c>
      <c r="D22" s="34">
        <f>D24+D25</f>
        <v>2521294.8705899999</v>
      </c>
      <c r="E22" s="34">
        <f>E24+E25</f>
        <v>2517371.8333399999</v>
      </c>
      <c r="F22" s="33">
        <f t="shared" ref="F22" si="1">F24+F25</f>
        <v>3923.0372500000522</v>
      </c>
    </row>
    <row r="23" spans="1:7" s="20" customFormat="1" x14ac:dyDescent="0.3">
      <c r="A23" s="57" t="s">
        <v>7</v>
      </c>
      <c r="B23" s="57"/>
      <c r="C23" s="57"/>
      <c r="D23" s="36"/>
      <c r="E23" s="36"/>
      <c r="F23" s="35"/>
      <c r="G23" s="19"/>
    </row>
    <row r="24" spans="1:7" s="20" customFormat="1" x14ac:dyDescent="0.3">
      <c r="A24" s="57" t="s">
        <v>14</v>
      </c>
      <c r="B24" s="57"/>
      <c r="C24" s="57"/>
      <c r="D24" s="40">
        <v>1459744.59559</v>
      </c>
      <c r="E24" s="34">
        <v>1455901.56834</v>
      </c>
      <c r="F24" s="35">
        <f>D24-E24</f>
        <v>3843.0272500000428</v>
      </c>
      <c r="G24" s="19"/>
    </row>
    <row r="25" spans="1:7" s="20" customFormat="1" x14ac:dyDescent="0.3">
      <c r="A25" s="57" t="s">
        <v>15</v>
      </c>
      <c r="B25" s="57"/>
      <c r="C25" s="57"/>
      <c r="D25" s="36">
        <v>1061550.2749999999</v>
      </c>
      <c r="E25" s="34">
        <v>1061470.2649999999</v>
      </c>
      <c r="F25" s="35">
        <f>D25-E25</f>
        <v>80.010000000009313</v>
      </c>
      <c r="G25" s="19"/>
    </row>
    <row r="26" spans="1:7" ht="81" x14ac:dyDescent="0.3">
      <c r="A26" s="21" t="s">
        <v>60</v>
      </c>
      <c r="B26" s="22"/>
      <c r="C26" s="22" t="s">
        <v>61</v>
      </c>
      <c r="D26" s="34">
        <f>D28+D29</f>
        <v>340000</v>
      </c>
      <c r="E26" s="34">
        <v>340000</v>
      </c>
      <c r="F26" s="33">
        <f>D26-E26</f>
        <v>0</v>
      </c>
    </row>
    <row r="27" spans="1:7" s="20" customFormat="1" x14ac:dyDescent="0.3">
      <c r="A27" s="57" t="s">
        <v>7</v>
      </c>
      <c r="B27" s="57"/>
      <c r="C27" s="57"/>
      <c r="D27" s="36"/>
      <c r="E27" s="36"/>
      <c r="F27" s="35"/>
      <c r="G27" s="19"/>
    </row>
    <row r="28" spans="1:7" s="20" customFormat="1" x14ac:dyDescent="0.3">
      <c r="A28" s="57" t="s">
        <v>14</v>
      </c>
      <c r="B28" s="57"/>
      <c r="C28" s="57"/>
      <c r="D28" s="41">
        <v>0</v>
      </c>
      <c r="E28" s="34">
        <v>0</v>
      </c>
      <c r="F28" s="35">
        <f t="shared" ref="F28:F33" si="2">D28-E28</f>
        <v>0</v>
      </c>
      <c r="G28" s="19"/>
    </row>
    <row r="29" spans="1:7" s="20" customFormat="1" x14ac:dyDescent="0.3">
      <c r="A29" s="57" t="s">
        <v>15</v>
      </c>
      <c r="B29" s="57"/>
      <c r="C29" s="57"/>
      <c r="D29" s="36">
        <v>340000</v>
      </c>
      <c r="E29" s="36">
        <v>340000</v>
      </c>
      <c r="F29" s="35">
        <f t="shared" si="2"/>
        <v>0</v>
      </c>
      <c r="G29" s="19"/>
    </row>
    <row r="30" spans="1:7" ht="97.5" customHeight="1" x14ac:dyDescent="0.3">
      <c r="A30" s="21" t="s">
        <v>69</v>
      </c>
      <c r="B30" s="21"/>
      <c r="C30" s="22" t="s">
        <v>74</v>
      </c>
      <c r="D30" s="34">
        <v>703731.58</v>
      </c>
      <c r="E30" s="34">
        <v>640164</v>
      </c>
      <c r="F30" s="33">
        <f t="shared" si="2"/>
        <v>63567.579999999958</v>
      </c>
    </row>
    <row r="31" spans="1:7" ht="89.25" customHeight="1" x14ac:dyDescent="0.3">
      <c r="A31" s="21" t="s">
        <v>70</v>
      </c>
      <c r="B31" s="23"/>
      <c r="C31" s="22" t="s">
        <v>75</v>
      </c>
      <c r="D31" s="37">
        <v>5117.7250000000004</v>
      </c>
      <c r="E31" s="42">
        <v>5117.7250000000004</v>
      </c>
      <c r="F31" s="33">
        <f t="shared" si="2"/>
        <v>0</v>
      </c>
    </row>
    <row r="32" spans="1:7" ht="72.599999999999994" customHeight="1" x14ac:dyDescent="0.3">
      <c r="A32" s="25" t="s">
        <v>71</v>
      </c>
      <c r="B32" s="23"/>
      <c r="C32" s="26" t="s">
        <v>76</v>
      </c>
      <c r="D32" s="43">
        <v>163628.97957</v>
      </c>
      <c r="E32" s="34">
        <v>155589.13556</v>
      </c>
      <c r="F32" s="33">
        <f t="shared" si="2"/>
        <v>8039.8440100000007</v>
      </c>
    </row>
    <row r="33" spans="1:7" ht="81" x14ac:dyDescent="0.3">
      <c r="A33" s="21" t="s">
        <v>36</v>
      </c>
      <c r="B33" s="23"/>
      <c r="C33" s="22" t="s">
        <v>35</v>
      </c>
      <c r="D33" s="34">
        <v>15000</v>
      </c>
      <c r="E33" s="34">
        <v>14759.30135</v>
      </c>
      <c r="F33" s="33">
        <f t="shared" si="2"/>
        <v>240.69865000000027</v>
      </c>
    </row>
    <row r="34" spans="1:7" ht="101.25" x14ac:dyDescent="0.3">
      <c r="A34" s="14" t="s">
        <v>28</v>
      </c>
      <c r="B34" s="27"/>
      <c r="C34" s="17" t="s">
        <v>29</v>
      </c>
      <c r="D34" s="33">
        <f>D36+D37</f>
        <v>32764.173729999999</v>
      </c>
      <c r="E34" s="33">
        <f>E36+E37</f>
        <v>32764.173729999999</v>
      </c>
      <c r="F34" s="33">
        <f t="shared" ref="F34" si="3">F36+F37</f>
        <v>0</v>
      </c>
    </row>
    <row r="35" spans="1:7" s="20" customFormat="1" x14ac:dyDescent="0.3">
      <c r="A35" s="53" t="s">
        <v>7</v>
      </c>
      <c r="B35" s="53"/>
      <c r="C35" s="53"/>
      <c r="D35" s="35"/>
      <c r="E35" s="35"/>
      <c r="F35" s="33"/>
      <c r="G35" s="19"/>
    </row>
    <row r="36" spans="1:7" s="20" customFormat="1" ht="28.9" customHeight="1" x14ac:dyDescent="0.3">
      <c r="A36" s="53" t="s">
        <v>14</v>
      </c>
      <c r="B36" s="53"/>
      <c r="C36" s="53"/>
      <c r="D36" s="35">
        <v>12704.32734</v>
      </c>
      <c r="E36" s="35">
        <v>12704.32734</v>
      </c>
      <c r="F36" s="35">
        <f t="shared" ref="F36:F41" si="4">D36-E36</f>
        <v>0</v>
      </c>
      <c r="G36" s="19"/>
    </row>
    <row r="37" spans="1:7" s="20" customFormat="1" x14ac:dyDescent="0.3">
      <c r="A37" s="53" t="s">
        <v>15</v>
      </c>
      <c r="B37" s="53"/>
      <c r="C37" s="53"/>
      <c r="D37" s="35">
        <v>20059.846389999999</v>
      </c>
      <c r="E37" s="35">
        <v>20059.846389999999</v>
      </c>
      <c r="F37" s="35">
        <f t="shared" si="4"/>
        <v>0</v>
      </c>
      <c r="G37" s="19"/>
    </row>
    <row r="38" spans="1:7" ht="40.5" x14ac:dyDescent="0.3">
      <c r="A38" s="14" t="s">
        <v>53</v>
      </c>
      <c r="B38" s="17"/>
      <c r="C38" s="17" t="s">
        <v>54</v>
      </c>
      <c r="D38" s="33">
        <v>4142.8079900000002</v>
      </c>
      <c r="E38" s="33">
        <f>2847.77755</f>
        <v>2847.7775499999998</v>
      </c>
      <c r="F38" s="33">
        <f t="shared" si="4"/>
        <v>1295.0304400000005</v>
      </c>
    </row>
    <row r="39" spans="1:7" ht="28.15" customHeight="1" x14ac:dyDescent="0.3">
      <c r="A39" s="14" t="s">
        <v>67</v>
      </c>
      <c r="B39" s="14"/>
      <c r="C39" s="17" t="s">
        <v>68</v>
      </c>
      <c r="D39" s="33">
        <v>55701.140489999998</v>
      </c>
      <c r="E39" s="33">
        <v>55701.140489999998</v>
      </c>
      <c r="F39" s="33">
        <f t="shared" si="4"/>
        <v>0</v>
      </c>
    </row>
    <row r="40" spans="1:7" ht="81" x14ac:dyDescent="0.3">
      <c r="A40" s="14" t="s">
        <v>62</v>
      </c>
      <c r="B40" s="27"/>
      <c r="C40" s="17" t="s">
        <v>65</v>
      </c>
      <c r="D40" s="33">
        <v>108387.13572999999</v>
      </c>
      <c r="E40" s="33">
        <v>104255.37277</v>
      </c>
      <c r="F40" s="33">
        <f t="shared" si="4"/>
        <v>4131.7629599999927</v>
      </c>
      <c r="G40" s="28">
        <f>36352.053+7000+17700+3000+25000</f>
        <v>89052.053</v>
      </c>
    </row>
    <row r="41" spans="1:7" ht="60.75" x14ac:dyDescent="0.3">
      <c r="A41" s="14" t="s">
        <v>63</v>
      </c>
      <c r="B41" s="27"/>
      <c r="C41" s="17" t="s">
        <v>66</v>
      </c>
      <c r="D41" s="33">
        <v>29081.903999999999</v>
      </c>
      <c r="E41" s="33">
        <v>29081.903999999999</v>
      </c>
      <c r="F41" s="33">
        <f t="shared" si="4"/>
        <v>0</v>
      </c>
    </row>
    <row r="42" spans="1:7" ht="28.15" customHeight="1" x14ac:dyDescent="0.3">
      <c r="A42" s="54" t="s">
        <v>64</v>
      </c>
      <c r="B42" s="55"/>
      <c r="C42" s="55"/>
      <c r="D42" s="55"/>
      <c r="E42" s="55"/>
      <c r="F42" s="56"/>
    </row>
    <row r="43" spans="1:7" ht="81" x14ac:dyDescent="0.3">
      <c r="A43" s="14" t="s">
        <v>62</v>
      </c>
      <c r="B43" s="17"/>
      <c r="C43" s="17" t="s">
        <v>65</v>
      </c>
      <c r="D43" s="33">
        <v>112530.96427</v>
      </c>
      <c r="E43" s="33">
        <v>112530.96427</v>
      </c>
      <c r="F43" s="33">
        <f>D43-E43</f>
        <v>0</v>
      </c>
    </row>
    <row r="44" spans="1:7" s="30" customFormat="1" x14ac:dyDescent="0.3">
      <c r="A44" s="51" t="s">
        <v>16</v>
      </c>
      <c r="B44" s="51"/>
      <c r="C44" s="51"/>
      <c r="D44" s="44">
        <f t="shared" ref="D44" si="5">D46+D47</f>
        <v>8192258.6253900016</v>
      </c>
      <c r="E44" s="44">
        <f t="shared" ref="E44:F44" si="6">E46+E47</f>
        <v>7488835.8446200006</v>
      </c>
      <c r="F44" s="44">
        <f t="shared" si="6"/>
        <v>689956.14335999999</v>
      </c>
      <c r="G44" s="29"/>
    </row>
    <row r="45" spans="1:7" x14ac:dyDescent="0.3">
      <c r="A45" s="52" t="s">
        <v>7</v>
      </c>
      <c r="B45" s="52"/>
      <c r="C45" s="52"/>
      <c r="D45" s="45"/>
      <c r="E45" s="45"/>
      <c r="F45" s="33"/>
    </row>
    <row r="46" spans="1:7" s="30" customFormat="1" x14ac:dyDescent="0.3">
      <c r="A46" s="51" t="s">
        <v>8</v>
      </c>
      <c r="B46" s="51"/>
      <c r="C46" s="51"/>
      <c r="D46" s="46">
        <f>D8+D17+D18+D19+D20+D21+D24+D30+D31+D32+D33+D36+D38+D39+D40+D41+D43</f>
        <v>5950648.5040000016</v>
      </c>
      <c r="E46" s="46">
        <f>E8+E17+E18+E19+E20+E21+E24+E30+E31+E32+E33+E36+E38+E39+E40+E41+E43</f>
        <v>5247305.7332300013</v>
      </c>
      <c r="F46" s="46">
        <f>F36+F31+F30+F39+F24+F21+F20+F19+F18+F8+F33</f>
        <v>689876.13335999998</v>
      </c>
      <c r="G46" s="29">
        <f>E46/D46*100</f>
        <v>88.180401341177912</v>
      </c>
    </row>
    <row r="47" spans="1:7" s="30" customFormat="1" x14ac:dyDescent="0.3">
      <c r="A47" s="51" t="s">
        <v>9</v>
      </c>
      <c r="B47" s="51"/>
      <c r="C47" s="51"/>
      <c r="D47" s="46">
        <f>D12+D16+D25+D29+D37</f>
        <v>2241610.12139</v>
      </c>
      <c r="E47" s="46">
        <f>E12+E16+E25+E29+E37</f>
        <v>2241530.1113899997</v>
      </c>
      <c r="F47" s="46">
        <f>F37+F25+F12+F16+F29</f>
        <v>80.010000000009313</v>
      </c>
      <c r="G47" s="29"/>
    </row>
    <row r="49" spans="1:6" x14ac:dyDescent="0.3">
      <c r="C49" s="11"/>
    </row>
    <row r="51" spans="1:6" x14ac:dyDescent="0.3">
      <c r="A51" s="47" t="s">
        <v>78</v>
      </c>
      <c r="B51" s="47"/>
      <c r="C51" s="47"/>
      <c r="E51" s="48" t="s">
        <v>79</v>
      </c>
      <c r="F51" s="48"/>
    </row>
  </sheetData>
  <mergeCells count="31">
    <mergeCell ref="A1:F1"/>
    <mergeCell ref="A2:F2"/>
    <mergeCell ref="B4:B5"/>
    <mergeCell ref="D4:D5"/>
    <mergeCell ref="A29:C29"/>
    <mergeCell ref="A23:C23"/>
    <mergeCell ref="A10:C10"/>
    <mergeCell ref="A11:C11"/>
    <mergeCell ref="A12:C12"/>
    <mergeCell ref="A7:F7"/>
    <mergeCell ref="A14:C14"/>
    <mergeCell ref="A15:C15"/>
    <mergeCell ref="A16:C16"/>
    <mergeCell ref="A24:C24"/>
    <mergeCell ref="A25:C25"/>
    <mergeCell ref="A27:C27"/>
    <mergeCell ref="A51:C51"/>
    <mergeCell ref="E51:F51"/>
    <mergeCell ref="C4:C5"/>
    <mergeCell ref="A4:A5"/>
    <mergeCell ref="E4:E5"/>
    <mergeCell ref="F4:F5"/>
    <mergeCell ref="A47:C47"/>
    <mergeCell ref="A46:C46"/>
    <mergeCell ref="A45:C45"/>
    <mergeCell ref="A37:C37"/>
    <mergeCell ref="A44:C44"/>
    <mergeCell ref="A35:C35"/>
    <mergeCell ref="A36:C36"/>
    <mergeCell ref="A42:F42"/>
    <mergeCell ref="A28:C28"/>
  </mergeCells>
  <pageMargins left="1.2204724409448819" right="0.23622047244094491" top="0.74803149606299213" bottom="0.74803149606299213" header="0.31496062992125984" footer="0.31496062992125984"/>
  <pageSetup paperSize="9" scale="41" fitToHeight="2" orientation="portrait" r:id="rId1"/>
  <headerFooter alignWithMargins="0"/>
  <rowBreaks count="1" manualBreakCount="1">
    <brk id="39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opLeftCell="A10" workbookViewId="0">
      <selection activeCell="B14" sqref="B14"/>
    </sheetView>
  </sheetViews>
  <sheetFormatPr defaultRowHeight="12.75" x14ac:dyDescent="0.2"/>
  <cols>
    <col min="1" max="1" width="12.140625" customWidth="1"/>
    <col min="2" max="2" width="83.5703125" customWidth="1"/>
    <col min="4" max="4" width="13.140625" bestFit="1" customWidth="1"/>
    <col min="5" max="5" width="11.7109375" bestFit="1" customWidth="1"/>
    <col min="6" max="7" width="13.140625" bestFit="1" customWidth="1"/>
  </cols>
  <sheetData>
    <row r="1" spans="1:7" ht="21" x14ac:dyDescent="0.2">
      <c r="A1" s="2" t="s">
        <v>0</v>
      </c>
      <c r="B1" s="2" t="s">
        <v>1</v>
      </c>
      <c r="C1" s="2" t="s">
        <v>38</v>
      </c>
      <c r="D1" s="2" t="s">
        <v>39</v>
      </c>
      <c r="E1" s="2" t="s">
        <v>40</v>
      </c>
      <c r="F1" s="2" t="s">
        <v>41</v>
      </c>
      <c r="G1" s="2" t="s">
        <v>42</v>
      </c>
    </row>
    <row r="2" spans="1:7" ht="22.5" x14ac:dyDescent="0.2">
      <c r="A2" s="3" t="s">
        <v>2</v>
      </c>
      <c r="B2" s="4" t="s">
        <v>3</v>
      </c>
      <c r="C2" s="3" t="s">
        <v>43</v>
      </c>
      <c r="D2" s="1">
        <v>90304518</v>
      </c>
      <c r="E2" s="1">
        <v>2004518</v>
      </c>
      <c r="F2" s="1">
        <v>561766790</v>
      </c>
      <c r="G2" s="1">
        <v>0</v>
      </c>
    </row>
    <row r="3" spans="1:7" ht="33.75" x14ac:dyDescent="0.2">
      <c r="A3" s="3" t="s">
        <v>30</v>
      </c>
      <c r="B3" s="4" t="s">
        <v>31</v>
      </c>
      <c r="C3" s="3" t="s">
        <v>44</v>
      </c>
      <c r="D3" s="1">
        <v>100000000</v>
      </c>
      <c r="E3" s="1">
        <v>0</v>
      </c>
      <c r="F3" s="1">
        <v>1200000000</v>
      </c>
      <c r="G3" s="1">
        <v>1200000000</v>
      </c>
    </row>
    <row r="4" spans="1:7" x14ac:dyDescent="0.2">
      <c r="A4" s="3" t="s">
        <v>18</v>
      </c>
      <c r="B4" s="4" t="s">
        <v>19</v>
      </c>
      <c r="C4" s="3" t="s">
        <v>43</v>
      </c>
      <c r="D4" s="1">
        <v>1932401989.02</v>
      </c>
      <c r="E4" s="1">
        <v>225299723.94999999</v>
      </c>
      <c r="F4" s="1">
        <v>2316335366.8200002</v>
      </c>
      <c r="G4" s="1">
        <v>1934951920</v>
      </c>
    </row>
    <row r="5" spans="1:7" ht="22.5" x14ac:dyDescent="0.2">
      <c r="A5" s="3" t="s">
        <v>4</v>
      </c>
      <c r="B5" s="4" t="s">
        <v>20</v>
      </c>
      <c r="C5" s="3" t="s">
        <v>43</v>
      </c>
      <c r="D5" s="1">
        <v>235915730</v>
      </c>
      <c r="E5" s="1">
        <v>69300223.060000002</v>
      </c>
      <c r="F5" s="1">
        <v>277472200</v>
      </c>
      <c r="G5" s="1">
        <v>277270200</v>
      </c>
    </row>
    <row r="6" spans="1:7" ht="33.75" x14ac:dyDescent="0.2">
      <c r="A6" s="3" t="s">
        <v>5</v>
      </c>
      <c r="B6" s="4" t="s">
        <v>21</v>
      </c>
      <c r="C6" s="3" t="s">
        <v>43</v>
      </c>
      <c r="D6" s="1">
        <v>55621000</v>
      </c>
      <c r="E6" s="1">
        <v>7771130</v>
      </c>
      <c r="F6" s="1">
        <v>61514500</v>
      </c>
      <c r="G6" s="1">
        <v>62231200</v>
      </c>
    </row>
    <row r="7" spans="1:7" ht="101.25" x14ac:dyDescent="0.2">
      <c r="A7" s="3" t="s">
        <v>10</v>
      </c>
      <c r="B7" s="6" t="s">
        <v>22</v>
      </c>
      <c r="C7" s="3" t="s">
        <v>43</v>
      </c>
      <c r="D7" s="1">
        <v>929086740</v>
      </c>
      <c r="E7" s="1">
        <v>187810223.90000001</v>
      </c>
      <c r="F7" s="1">
        <v>350000000</v>
      </c>
      <c r="G7" s="1">
        <v>800000000</v>
      </c>
    </row>
    <row r="8" spans="1:7" ht="22.5" x14ac:dyDescent="0.2">
      <c r="A8" s="3" t="s">
        <v>23</v>
      </c>
      <c r="B8" s="4" t="s">
        <v>24</v>
      </c>
      <c r="C8" s="3" t="s">
        <v>43</v>
      </c>
      <c r="D8" s="1">
        <v>1452165865.1900001</v>
      </c>
      <c r="E8" s="1">
        <v>22275054.859999999</v>
      </c>
      <c r="F8" s="1">
        <v>1651206763.1800001</v>
      </c>
      <c r="G8" s="1">
        <v>2214100000</v>
      </c>
    </row>
    <row r="9" spans="1:7" ht="33.75" x14ac:dyDescent="0.2">
      <c r="A9" s="3" t="s">
        <v>23</v>
      </c>
      <c r="B9" s="4" t="s">
        <v>24</v>
      </c>
      <c r="C9" s="3" t="s">
        <v>45</v>
      </c>
      <c r="D9" s="1">
        <v>1050000000</v>
      </c>
      <c r="E9" s="1">
        <v>24681168.329999998</v>
      </c>
      <c r="F9" s="1">
        <v>680000000</v>
      </c>
      <c r="G9" s="1">
        <v>0</v>
      </c>
    </row>
    <row r="10" spans="1:7" x14ac:dyDescent="0.2">
      <c r="A10" s="3" t="s">
        <v>6</v>
      </c>
      <c r="B10" s="4" t="s">
        <v>25</v>
      </c>
      <c r="C10" s="3" t="s">
        <v>43</v>
      </c>
      <c r="D10" s="1">
        <v>85777398.390000001</v>
      </c>
      <c r="E10" s="1">
        <v>838280.4</v>
      </c>
      <c r="F10" s="1">
        <v>119424000</v>
      </c>
      <c r="G10" s="1">
        <v>119424000</v>
      </c>
    </row>
    <row r="11" spans="1:7" ht="123.75" x14ac:dyDescent="0.2">
      <c r="A11" s="3" t="s">
        <v>37</v>
      </c>
      <c r="B11" s="6" t="s">
        <v>46</v>
      </c>
      <c r="C11" s="3" t="s">
        <v>43</v>
      </c>
      <c r="D11" s="1">
        <v>686731580</v>
      </c>
      <c r="E11" s="1">
        <v>69200000</v>
      </c>
      <c r="F11" s="1">
        <v>686731580</v>
      </c>
      <c r="G11" s="1">
        <v>686731580</v>
      </c>
    </row>
    <row r="12" spans="1:7" ht="45" x14ac:dyDescent="0.2">
      <c r="A12" s="3" t="s">
        <v>32</v>
      </c>
      <c r="B12" s="6" t="s">
        <v>33</v>
      </c>
      <c r="C12" s="3" t="s">
        <v>47</v>
      </c>
      <c r="D12" s="1">
        <v>120000000</v>
      </c>
      <c r="E12" s="1">
        <v>0</v>
      </c>
      <c r="F12" s="1">
        <v>120000000</v>
      </c>
      <c r="G12" s="1">
        <v>120000000</v>
      </c>
    </row>
    <row r="13" spans="1:7" ht="33.75" x14ac:dyDescent="0.2">
      <c r="A13" s="3" t="s">
        <v>26</v>
      </c>
      <c r="B13" s="4" t="s">
        <v>27</v>
      </c>
      <c r="C13" s="3" t="s">
        <v>43</v>
      </c>
      <c r="D13" s="5">
        <v>5785470</v>
      </c>
      <c r="E13" s="5">
        <v>1785470</v>
      </c>
      <c r="F13" s="5">
        <v>126999000</v>
      </c>
      <c r="G13" s="5">
        <v>128416300</v>
      </c>
    </row>
    <row r="14" spans="1:7" ht="33.75" x14ac:dyDescent="0.2">
      <c r="A14" s="3" t="s">
        <v>36</v>
      </c>
      <c r="B14" s="6" t="s">
        <v>48</v>
      </c>
      <c r="C14" s="3" t="s">
        <v>43</v>
      </c>
      <c r="D14" s="5">
        <v>15000000</v>
      </c>
      <c r="E14" s="5">
        <v>0</v>
      </c>
      <c r="F14" s="5">
        <v>0</v>
      </c>
      <c r="G14" s="5">
        <v>0</v>
      </c>
    </row>
    <row r="15" spans="1:7" ht="33.75" x14ac:dyDescent="0.2">
      <c r="A15" s="3" t="s">
        <v>49</v>
      </c>
      <c r="B15" s="4" t="s">
        <v>50</v>
      </c>
      <c r="C15" s="3" t="s">
        <v>51</v>
      </c>
      <c r="D15" s="5">
        <v>36096400</v>
      </c>
      <c r="E15" s="5">
        <v>0</v>
      </c>
      <c r="F15" s="5">
        <v>82734300</v>
      </c>
      <c r="G15" s="5">
        <v>86236700</v>
      </c>
    </row>
    <row r="16" spans="1:7" x14ac:dyDescent="0.2">
      <c r="A16" s="7" t="s">
        <v>52</v>
      </c>
      <c r="B16" s="8"/>
      <c r="C16" s="9"/>
      <c r="D16" s="10">
        <v>6794886690.6000004</v>
      </c>
      <c r="E16" s="10">
        <v>610965792.5</v>
      </c>
      <c r="F16" s="10">
        <v>8234184500</v>
      </c>
      <c r="G16" s="10">
        <v>7629361900</v>
      </c>
    </row>
  </sheetData>
  <pageMargins left="0.70866141732283472" right="0.70866141732283472" top="0.74803149606299213" bottom="0.74803149606299213" header="0.31496062992125984" footer="0.31496062992125984"/>
  <pageSetup paperSize="9" scale="5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Бюджет</vt:lpstr>
      <vt:lpstr>Лист1</vt:lpstr>
      <vt:lpstr>Бюджет!Область_печати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u59</dc:creator>
  <dc:description>POI HSSF rep:2.42.0.44</dc:description>
  <cp:lastModifiedBy>u60</cp:lastModifiedBy>
  <cp:lastPrinted>2021-05-12T04:19:16Z</cp:lastPrinted>
  <dcterms:created xsi:type="dcterms:W3CDTF">2017-05-05T10:28:39Z</dcterms:created>
  <dcterms:modified xsi:type="dcterms:W3CDTF">2021-05-12T04:19:21Z</dcterms:modified>
</cp:coreProperties>
</file>